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10\"/>
    </mc:Choice>
  </mc:AlternateContent>
  <xr:revisionPtr revIDLastSave="0" documentId="13_ncr:1_{A50AD74C-705B-4065-B6E6-A339C7305103}" xr6:coauthVersionLast="47" xr6:coauthVersionMax="47" xr10:uidLastSave="{00000000-0000-0000-0000-000000000000}"/>
  <bookViews>
    <workbookView xWindow="708" yWindow="200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29" i="1" l="1"/>
  <c r="C43" i="1"/>
  <c r="I40" i="1"/>
  <c r="I39" i="1"/>
  <c r="I38" i="1"/>
  <c r="I37" i="1"/>
  <c r="I36" i="1"/>
  <c r="C30" i="1"/>
  <c r="C32" i="1" s="1"/>
  <c r="C34" i="1" s="1"/>
  <c r="G69" i="2"/>
  <c r="G70" i="2" s="1"/>
  <c r="G72" i="2" s="1"/>
  <c r="G73" i="2" s="1"/>
  <c r="G74" i="2" s="1"/>
  <c r="C39" i="1" s="1"/>
  <c r="F69" i="2"/>
  <c r="F70" i="2" s="1"/>
  <c r="F72" i="2" s="1"/>
  <c r="F73" i="2" s="1"/>
  <c r="F74" i="2" s="1"/>
  <c r="G68" i="2"/>
  <c r="F68" i="2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60" i="2" s="1"/>
  <c r="H59" i="2"/>
  <c r="G42" i="2"/>
  <c r="F42" i="2"/>
  <c r="H42" i="2" s="1"/>
  <c r="E42" i="2"/>
  <c r="D42" i="2"/>
  <c r="H41" i="2"/>
  <c r="G39" i="2"/>
  <c r="F39" i="2"/>
  <c r="E39" i="2"/>
  <c r="D39" i="2"/>
  <c r="H39" i="2" s="1"/>
  <c r="H38" i="2"/>
  <c r="G36" i="2"/>
  <c r="F36" i="2"/>
  <c r="E36" i="2"/>
  <c r="D36" i="2"/>
  <c r="H35" i="2"/>
  <c r="G33" i="2"/>
  <c r="F33" i="2"/>
  <c r="E33" i="2"/>
  <c r="D33" i="2"/>
  <c r="H33" i="2" s="1"/>
  <c r="H32" i="2"/>
  <c r="G30" i="2"/>
  <c r="F30" i="2"/>
  <c r="E30" i="2"/>
  <c r="D30" i="2"/>
  <c r="H29" i="2"/>
  <c r="G23" i="2"/>
  <c r="F23" i="2"/>
  <c r="E23" i="2"/>
  <c r="D23" i="2"/>
  <c r="H22" i="2"/>
  <c r="H23" i="2" l="1"/>
  <c r="H36" i="2"/>
  <c r="H30" i="2"/>
  <c r="C31" i="1"/>
  <c r="D70" i="2"/>
  <c r="H69" i="2"/>
  <c r="H68" i="2"/>
  <c r="H70" i="2" l="1"/>
  <c r="D72" i="2"/>
  <c r="D73" i="2" l="1"/>
  <c r="H72" i="2"/>
  <c r="H73" i="2" l="1"/>
  <c r="D74" i="2"/>
  <c r="H74" i="2" l="1"/>
  <c r="C37" i="1"/>
  <c r="C40" i="1" s="1"/>
  <c r="C41" i="1" l="1"/>
  <c r="C42" i="1"/>
  <c r="C44" i="1" s="1"/>
  <c r="C46" i="1" s="1"/>
</calcChain>
</file>

<file path=xl/sharedStrings.xml><?xml version="1.0" encoding="utf-8"?>
<sst xmlns="http://schemas.openxmlformats.org/spreadsheetml/2006/main" count="343" uniqueCount="156">
  <si>
    <t>СВОДКА ЗАТРАТ</t>
  </si>
  <si>
    <t>P_0610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</si>
  <si>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</si>
  <si>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</si>
  <si>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</si>
  <si>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</si>
  <si>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</si>
  <si>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</si>
  <si>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</si>
  <si>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</si>
  <si>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</si>
  <si>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</si>
  <si>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</si>
  <si>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</si>
  <si>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</si>
  <si>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</si>
  <si>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</si>
  <si>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</si>
  <si>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</si>
  <si>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</si>
  <si>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</si>
  <si>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</si>
  <si>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</si>
  <si>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</si>
  <si>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</si>
  <si>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</si>
  <si>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</si>
  <si>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</si>
  <si>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</si>
  <si>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</si>
  <si>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</si>
  <si>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</si>
  <si>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</si>
  <si>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</si>
  <si>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</si>
  <si>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</si>
  <si>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</si>
  <si>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</si>
  <si>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</si>
  <si>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</si>
  <si>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</si>
  <si>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</si>
  <si>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</si>
  <si>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</si>
  <si>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</si>
  <si>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</si>
  <si>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</si>
  <si>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</si>
  <si>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</si>
  <si>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</si>
  <si>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</si>
  <si>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</si>
  <si>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</si>
  <si>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</si>
  <si>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</si>
  <si>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</si>
  <si>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</si>
  <si>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</si>
  <si>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</si>
  <si>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</si>
  <si>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</si>
  <si>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</si>
  <si>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</si>
  <si>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</si>
  <si>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</si>
  <si>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</si>
  <si>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</si>
  <si>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</si>
  <si>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</si>
  <si>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</si>
  <si>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</si>
  <si>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</si>
  <si>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</si>
  <si>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</si>
  <si>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</si>
  <si>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</si>
  <si>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</si>
  <si>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</si>
  <si>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</si>
  <si>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</si>
  <si>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</si>
  <si>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</si>
  <si>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</si>
  <si>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</si>
  <si>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</si>
  <si>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</si>
  <si>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</si>
  <si>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</si>
  <si>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</si>
  <si>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</si>
  <si>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</si>
  <si>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</si>
  <si>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</si>
  <si>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</si>
  <si>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</si>
  <si>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</si>
  <si>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</si>
  <si>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</si>
  <si>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</si>
  <si>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</si>
  <si>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</si>
  <si>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</si>
  <si>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</si>
  <si>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</si>
  <si>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</si>
  <si>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</si>
  <si>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</si>
  <si>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</si>
  <si>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</si>
  <si>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</si>
  <si>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</si>
  <si>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</si>
  <si>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</si>
  <si>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</si>
  <si>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</si>
  <si>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</si>
  <si>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</si>
  <si>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Реконструкция КЛ одноцепная</t>
  </si>
  <si>
    <t>ОСР 518-12-01</t>
  </si>
  <si>
    <t>ОСР 27-02-01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</si>
  <si>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</si>
  <si>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</si>
  <si>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</si>
  <si>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</si>
  <si>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</si>
  <si>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</si>
  <si>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</si>
  <si>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</si>
  <si>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</si>
  <si>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</si>
  <si>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</si>
  <si>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</si>
  <si>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</si>
  <si>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</si>
  <si>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</si>
  <si>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</si>
  <si>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</si>
  <si>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</si>
  <si>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</si>
  <si>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</si>
  <si>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</si>
  <si>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</si>
  <si>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</si>
  <si>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</si>
  <si>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</si>
  <si>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</si>
  <si>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</si>
  <si>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</si>
  <si>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</si>
  <si>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</si>
  <si>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</si>
  <si>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</si>
  <si>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</si>
  <si>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</si>
  <si>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</si>
  <si>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КЛ-0,4кВ от ТП №1060603 (ТП-603) до ж/д 6-Ж (двухцпепная протяженностью 0,22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</si>
</sst>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43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70" zoomScaleNormal="70" workbookViewId="0">
      <selection activeCell="B36" sqref="B3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155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139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140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141</v>
      </c>
      <c r="C26" s="54"/>
      <c r="D26" s="51"/>
      <c r="E26" s="51"/>
      <c r="F26" s="51"/>
      <c r="G26" s="52"/>
      <c r="H26" s="52" t="s">
        <v>142</v>
      </c>
      <c r="I26" s="52"/>
    </row>
    <row r="27" spans="1:9" ht="16.95" customHeight="1" x14ac:dyDescent="0.3">
      <c r="A27" s="55" t="s">
        <v>6</v>
      </c>
      <c r="B27" s="53" t="s">
        <v>143</v>
      </c>
      <c r="C27" s="56">
        <v>0</v>
      </c>
      <c r="D27" s="57"/>
      <c r="E27" s="57"/>
      <c r="F27" s="57"/>
      <c r="G27" s="58" t="s">
        <v>144</v>
      </c>
      <c r="H27" s="58" t="s">
        <v>145</v>
      </c>
      <c r="I27" s="58" t="s">
        <v>146</v>
      </c>
    </row>
    <row r="28" spans="1:9" ht="16.95" customHeight="1" x14ac:dyDescent="0.3">
      <c r="A28" s="55" t="s">
        <v>7</v>
      </c>
      <c r="B28" s="53" t="s">
        <v>147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148</v>
      </c>
      <c r="C29" s="62">
        <f>ССР!G65*1.2</f>
        <v>658.64273027168394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658.64273027168394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149</v>
      </c>
      <c r="C31" s="62">
        <f>C30-ROUND(C30/1.2,5)</f>
        <v>109.77379027168399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150</v>
      </c>
      <c r="C32" s="67">
        <f>C30*I37</f>
        <v>728.81089006860191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138</v>
      </c>
      <c r="C33" s="62">
        <v>0.6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151</v>
      </c>
      <c r="C34" s="67">
        <f>C32*C33</f>
        <v>437.28653404116113</v>
      </c>
      <c r="D34" s="57"/>
      <c r="E34" s="68"/>
      <c r="F34" s="69"/>
      <c r="G34" s="70"/>
      <c r="H34" s="60"/>
      <c r="I34" s="66"/>
    </row>
    <row r="35" spans="1:9" ht="15.6" x14ac:dyDescent="0.3">
      <c r="A35" s="83" t="s">
        <v>152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141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143</v>
      </c>
      <c r="C37" s="76">
        <f>ССР!D74+ССР!E74</f>
        <v>11633.876758095847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147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148</v>
      </c>
      <c r="C39" s="76">
        <f>ССР!G74-'Сводка затрат'!C29</f>
        <v>226.39325190701254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11860.27001000286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149</v>
      </c>
      <c r="C41" s="62">
        <f>C40-ROUND(C40/1.2,5)</f>
        <v>1976.71167000286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150</v>
      </c>
      <c r="C42" s="77">
        <f>C40*I38</f>
        <v>13757.821886756046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138</v>
      </c>
      <c r="C43" s="62">
        <f>C33</f>
        <v>0.6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151</v>
      </c>
      <c r="C44" s="67">
        <f>C42*C43</f>
        <v>8254.6931320536278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153</v>
      </c>
      <c r="C46" s="79">
        <f>C34+C44</f>
        <v>8691.9796660947886</v>
      </c>
      <c r="D46" s="57"/>
      <c r="E46" s="68"/>
      <c r="F46" s="69"/>
      <c r="G46" s="51"/>
      <c r="H46" s="51"/>
      <c r="I46" s="80"/>
    </row>
    <row r="47" spans="1:9" ht="15.6" x14ac:dyDescent="0.3">
      <c r="A47" s="52"/>
      <c r="B47" s="52"/>
      <c r="C47" s="52"/>
      <c r="D47" s="80"/>
      <c r="E47" s="51"/>
      <c r="F47" s="74"/>
      <c r="G47" s="51"/>
      <c r="H47" s="51"/>
      <c r="I47" s="51"/>
    </row>
    <row r="48" spans="1:9" ht="15.6" x14ac:dyDescent="0.3">
      <c r="A48" s="81" t="s">
        <v>154</v>
      </c>
      <c r="B48" s="52"/>
      <c r="C48" s="52"/>
      <c r="D48" s="51"/>
      <c r="E48" s="82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123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  <c r="H3" s="6" t="s">
        <v>131</v>
      </c>
    </row>
    <row r="4" spans="1:8" ht="39" customHeight="1" x14ac:dyDescent="0.3">
      <c r="A4" s="25" t="s">
        <v>132</v>
      </c>
      <c r="B4" s="26" t="s">
        <v>112</v>
      </c>
      <c r="C4" s="27">
        <v>0.10176470588235</v>
      </c>
      <c r="D4" s="27">
        <v>1662.7573397988001</v>
      </c>
      <c r="E4" s="26">
        <v>0.4</v>
      </c>
      <c r="F4" s="26"/>
      <c r="G4" s="27">
        <v>169.21001163835001</v>
      </c>
      <c r="H4" s="28"/>
    </row>
    <row r="5" spans="1:8" ht="39" customHeight="1" x14ac:dyDescent="0.3">
      <c r="A5" s="25" t="s">
        <v>133</v>
      </c>
      <c r="B5" s="26" t="s">
        <v>112</v>
      </c>
      <c r="C5" s="27">
        <v>5.8823529411765E-3</v>
      </c>
      <c r="D5" s="27">
        <v>1363.9187907776</v>
      </c>
      <c r="E5" s="26">
        <v>0.4</v>
      </c>
      <c r="F5" s="26"/>
      <c r="G5" s="27">
        <v>8.0230517104564996</v>
      </c>
      <c r="H5" s="28"/>
    </row>
    <row r="6" spans="1:8" ht="39" customHeight="1" x14ac:dyDescent="0.3">
      <c r="A6" s="25" t="s">
        <v>134</v>
      </c>
      <c r="B6" s="26" t="s">
        <v>112</v>
      </c>
      <c r="C6" s="27">
        <v>8.8823529411764995E-2</v>
      </c>
      <c r="D6" s="27">
        <v>1049.6719013825</v>
      </c>
      <c r="E6" s="26">
        <v>0.4</v>
      </c>
      <c r="F6" s="26"/>
      <c r="G6" s="27">
        <v>93.235563005152002</v>
      </c>
      <c r="H6" s="28"/>
    </row>
    <row r="7" spans="1:8" ht="39" customHeight="1" x14ac:dyDescent="0.3">
      <c r="A7" s="25" t="s">
        <v>135</v>
      </c>
      <c r="B7" s="26" t="s">
        <v>112</v>
      </c>
      <c r="C7" s="27">
        <v>0.02</v>
      </c>
      <c r="D7" s="27">
        <v>6808.6826035618997</v>
      </c>
      <c r="E7" s="26">
        <v>0.4</v>
      </c>
      <c r="F7" s="26"/>
      <c r="G7" s="27">
        <v>136.17365207124001</v>
      </c>
      <c r="H7" s="28"/>
    </row>
    <row r="8" spans="1:8" ht="39" customHeight="1" x14ac:dyDescent="0.3">
      <c r="A8" s="25" t="s">
        <v>136</v>
      </c>
      <c r="B8" s="26" t="s">
        <v>112</v>
      </c>
      <c r="C8" s="27">
        <v>1.1774687500000001</v>
      </c>
      <c r="D8" s="27">
        <v>5103.9171675885</v>
      </c>
      <c r="E8" s="26">
        <v>6</v>
      </c>
      <c r="F8" s="26"/>
      <c r="G8" s="27">
        <v>6009.7029674240002</v>
      </c>
      <c r="H8" s="28"/>
    </row>
    <row r="9" spans="1:8" ht="39" customHeight="1" x14ac:dyDescent="0.3">
      <c r="A9" s="25" t="s">
        <v>137</v>
      </c>
      <c r="B9" s="26" t="s">
        <v>112</v>
      </c>
      <c r="C9" s="27">
        <v>0.34337499999999999</v>
      </c>
      <c r="D9" s="27">
        <v>818.22700652441995</v>
      </c>
      <c r="E9" s="26">
        <v>6</v>
      </c>
      <c r="F9" s="26"/>
      <c r="G9" s="27">
        <v>280.95869836532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C16" sqref="C16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155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787.48235294118001</v>
      </c>
      <c r="E25" s="20">
        <v>51.670588235293998</v>
      </c>
      <c r="F25" s="20">
        <v>0</v>
      </c>
      <c r="G25" s="20">
        <v>0</v>
      </c>
      <c r="H25" s="20">
        <v>839.15294117646999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7634.1872385942997</v>
      </c>
      <c r="E26" s="20">
        <v>519.89868673958995</v>
      </c>
      <c r="F26" s="20">
        <v>0</v>
      </c>
      <c r="G26" s="20">
        <v>0</v>
      </c>
      <c r="H26" s="20">
        <v>8154.0859253339004</v>
      </c>
    </row>
    <row r="27" spans="1:8" ht="16.95" customHeight="1" x14ac:dyDescent="0.3">
      <c r="A27" s="6"/>
      <c r="B27" s="9"/>
      <c r="C27" s="9" t="s">
        <v>28</v>
      </c>
      <c r="D27" s="20">
        <v>8421.6695915354994</v>
      </c>
      <c r="E27" s="20">
        <v>571.56927497488005</v>
      </c>
      <c r="F27" s="20">
        <v>0</v>
      </c>
      <c r="G27" s="20">
        <v>0</v>
      </c>
      <c r="H27" s="20">
        <v>8993.2388665104008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8421.6695915354994</v>
      </c>
      <c r="E43" s="20">
        <v>571.56927497488005</v>
      </c>
      <c r="F43" s="20">
        <v>0</v>
      </c>
      <c r="G43" s="20">
        <v>0</v>
      </c>
      <c r="H43" s="20">
        <v>8993.2388665104008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15.749647058823999</v>
      </c>
      <c r="E45" s="20">
        <v>1.0334117647059</v>
      </c>
      <c r="F45" s="20">
        <v>0</v>
      </c>
      <c r="G45" s="20">
        <v>0</v>
      </c>
      <c r="H45" s="20">
        <v>16.783058823529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152.68374477188999</v>
      </c>
      <c r="E46" s="20">
        <v>10.397973734792</v>
      </c>
      <c r="F46" s="20">
        <v>0</v>
      </c>
      <c r="G46" s="20">
        <v>0</v>
      </c>
      <c r="H46" s="20">
        <v>163.08171850668001</v>
      </c>
    </row>
    <row r="47" spans="1:8" ht="16.95" customHeight="1" x14ac:dyDescent="0.3">
      <c r="A47" s="6"/>
      <c r="B47" s="9"/>
      <c r="C47" s="9" t="s">
        <v>44</v>
      </c>
      <c r="D47" s="20">
        <v>168.43339183071001</v>
      </c>
      <c r="E47" s="20">
        <v>11.431385499498001</v>
      </c>
      <c r="F47" s="20">
        <v>0</v>
      </c>
      <c r="G47" s="20">
        <v>0</v>
      </c>
      <c r="H47" s="20">
        <v>179.86477733020999</v>
      </c>
    </row>
    <row r="48" spans="1:8" ht="16.95" customHeight="1" x14ac:dyDescent="0.3">
      <c r="A48" s="6"/>
      <c r="B48" s="9"/>
      <c r="C48" s="9" t="s">
        <v>45</v>
      </c>
      <c r="D48" s="20">
        <v>8590.1029833661996</v>
      </c>
      <c r="E48" s="20">
        <v>583.00066047437997</v>
      </c>
      <c r="F48" s="20">
        <v>0</v>
      </c>
      <c r="G48" s="20">
        <v>0</v>
      </c>
      <c r="H48" s="20">
        <v>9173.1036438406009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1.1676470588235</v>
      </c>
      <c r="H50" s="20">
        <v>1.1676470588235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20.9643552</v>
      </c>
      <c r="E51" s="20">
        <v>1.3755744000000001</v>
      </c>
      <c r="F51" s="20">
        <v>0</v>
      </c>
      <c r="G51" s="20">
        <v>0.76764705882353002</v>
      </c>
      <c r="H51" s="20">
        <v>23.107576658824001</v>
      </c>
    </row>
    <row r="52" spans="1:8" x14ac:dyDescent="0.3">
      <c r="A52" s="6">
        <v>7</v>
      </c>
      <c r="B52" s="6"/>
      <c r="C52" s="7" t="s">
        <v>51</v>
      </c>
      <c r="D52" s="20">
        <v>0</v>
      </c>
      <c r="E52" s="20">
        <v>0</v>
      </c>
      <c r="F52" s="20">
        <v>0</v>
      </c>
      <c r="G52" s="20">
        <v>24.033853703843999</v>
      </c>
      <c r="H52" s="20">
        <v>24.033853703843999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24.793976118728001</v>
      </c>
      <c r="H53" s="20">
        <v>24.793976118728001</v>
      </c>
    </row>
    <row r="54" spans="1:8" ht="31.2" x14ac:dyDescent="0.3">
      <c r="A54" s="6">
        <v>9</v>
      </c>
      <c r="B54" s="6" t="s">
        <v>49</v>
      </c>
      <c r="C54" s="7" t="s">
        <v>54</v>
      </c>
      <c r="D54" s="20">
        <v>203.23733266586001</v>
      </c>
      <c r="E54" s="20">
        <v>13.840742838382001</v>
      </c>
      <c r="F54" s="20">
        <v>0</v>
      </c>
      <c r="G54" s="20">
        <v>0</v>
      </c>
      <c r="H54" s="20">
        <v>217.07807550424999</v>
      </c>
    </row>
    <row r="55" spans="1:8" x14ac:dyDescent="0.3">
      <c r="A55" s="6">
        <v>10</v>
      </c>
      <c r="B55" s="6" t="s">
        <v>55</v>
      </c>
      <c r="C55" s="7" t="s">
        <v>56</v>
      </c>
      <c r="D55" s="20">
        <v>0</v>
      </c>
      <c r="E55" s="20">
        <v>0</v>
      </c>
      <c r="F55" s="20">
        <v>0</v>
      </c>
      <c r="G55" s="20">
        <v>116.4164634375</v>
      </c>
      <c r="H55" s="20">
        <v>116.4164634375</v>
      </c>
    </row>
    <row r="56" spans="1:8" ht="16.95" customHeight="1" x14ac:dyDescent="0.3">
      <c r="A56" s="6"/>
      <c r="B56" s="9"/>
      <c r="C56" s="9" t="s">
        <v>57</v>
      </c>
      <c r="D56" s="20">
        <v>224.20168786586001</v>
      </c>
      <c r="E56" s="20">
        <v>15.216317238382</v>
      </c>
      <c r="F56" s="20">
        <v>0</v>
      </c>
      <c r="G56" s="20">
        <v>167.17958737772</v>
      </c>
      <c r="H56" s="20">
        <v>406.59759248196002</v>
      </c>
    </row>
    <row r="57" spans="1:8" ht="16.95" customHeight="1" x14ac:dyDescent="0.3">
      <c r="A57" s="6"/>
      <c r="B57" s="9"/>
      <c r="C57" s="9" t="s">
        <v>58</v>
      </c>
      <c r="D57" s="20">
        <v>8814.3046712320993</v>
      </c>
      <c r="E57" s="20">
        <v>598.21697771276001</v>
      </c>
      <c r="F57" s="20">
        <v>0</v>
      </c>
      <c r="G57" s="20">
        <v>167.17958737772</v>
      </c>
      <c r="H57" s="20">
        <v>9579.7012363226004</v>
      </c>
    </row>
    <row r="58" spans="1:8" ht="16.95" customHeight="1" x14ac:dyDescent="0.3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v>8814.3046712320993</v>
      </c>
      <c r="E61" s="20">
        <v>598.21697771276001</v>
      </c>
      <c r="F61" s="20">
        <v>0</v>
      </c>
      <c r="G61" s="20">
        <v>167.17958737772</v>
      </c>
      <c r="H61" s="20">
        <v>9579.7012363226004</v>
      </c>
    </row>
    <row r="62" spans="1:8" ht="153" customHeight="1" x14ac:dyDescent="0.3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78.863186485482004</v>
      </c>
      <c r="H63" s="20">
        <v>78.863186485482004</v>
      </c>
    </row>
    <row r="64" spans="1:8" x14ac:dyDescent="0.3">
      <c r="A64" s="6">
        <v>12</v>
      </c>
      <c r="B64" s="6" t="s">
        <v>77</v>
      </c>
      <c r="C64" s="7" t="s">
        <v>64</v>
      </c>
      <c r="D64" s="20">
        <v>0</v>
      </c>
      <c r="E64" s="20">
        <v>0</v>
      </c>
      <c r="F64" s="20">
        <v>0</v>
      </c>
      <c r="G64" s="20">
        <v>470.00575540759002</v>
      </c>
      <c r="H64" s="20">
        <v>470.00575540759002</v>
      </c>
    </row>
    <row r="65" spans="1:8" ht="16.95" customHeight="1" x14ac:dyDescent="0.3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548.86894189306997</v>
      </c>
      <c r="H65" s="20">
        <v>548.86894189306997</v>
      </c>
    </row>
    <row r="66" spans="1:8" ht="16.95" customHeight="1" x14ac:dyDescent="0.3">
      <c r="A66" s="6"/>
      <c r="B66" s="9"/>
      <c r="C66" s="9" t="s">
        <v>75</v>
      </c>
      <c r="D66" s="20">
        <v>8814.3046712320993</v>
      </c>
      <c r="E66" s="20">
        <v>598.21697771276001</v>
      </c>
      <c r="F66" s="20">
        <v>0</v>
      </c>
      <c r="G66" s="20">
        <v>716.04852927079003</v>
      </c>
      <c r="H66" s="20">
        <v>10128.570178215999</v>
      </c>
    </row>
    <row r="67" spans="1:8" ht="16.95" customHeight="1" x14ac:dyDescent="0.3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73</v>
      </c>
      <c r="C68" s="7" t="s">
        <v>72</v>
      </c>
      <c r="D68" s="20">
        <f>D66 * 3%</f>
        <v>264.42914013696299</v>
      </c>
      <c r="E68" s="20">
        <f>E66 * 3%</f>
        <v>17.946509331382799</v>
      </c>
      <c r="F68" s="20">
        <f>F66 * 3%</f>
        <v>0</v>
      </c>
      <c r="G68" s="20">
        <f>G66 * 3%</f>
        <v>21.4814558781237</v>
      </c>
      <c r="H68" s="20">
        <f>SUM(D68:G68)</f>
        <v>303.8571053464695</v>
      </c>
    </row>
    <row r="69" spans="1:8" ht="16.95" customHeight="1" x14ac:dyDescent="0.3">
      <c r="A69" s="6"/>
      <c r="B69" s="9"/>
      <c r="C69" s="9" t="s">
        <v>71</v>
      </c>
      <c r="D69" s="20">
        <f>D68</f>
        <v>264.42914013696299</v>
      </c>
      <c r="E69" s="20">
        <f>E68</f>
        <v>17.946509331382799</v>
      </c>
      <c r="F69" s="20">
        <f>F68</f>
        <v>0</v>
      </c>
      <c r="G69" s="20">
        <f>G68</f>
        <v>21.4814558781237</v>
      </c>
      <c r="H69" s="20">
        <f>SUM(D69:G69)</f>
        <v>303.8571053464695</v>
      </c>
    </row>
    <row r="70" spans="1:8" ht="16.95" customHeight="1" x14ac:dyDescent="0.3">
      <c r="A70" s="6"/>
      <c r="B70" s="9"/>
      <c r="C70" s="9" t="s">
        <v>70</v>
      </c>
      <c r="D70" s="20">
        <f>D69 + D66</f>
        <v>9078.7338113690621</v>
      </c>
      <c r="E70" s="20">
        <f>E69 + E66</f>
        <v>616.16348704414281</v>
      </c>
      <c r="F70" s="20">
        <f>F69 + F66</f>
        <v>0</v>
      </c>
      <c r="G70" s="20">
        <f>G69 + G66</f>
        <v>737.52998514891374</v>
      </c>
      <c r="H70" s="20">
        <f>SUM(D70:G70)</f>
        <v>10432.42728356212</v>
      </c>
    </row>
    <row r="71" spans="1:8" ht="16.95" customHeight="1" x14ac:dyDescent="0.3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68</v>
      </c>
      <c r="C72" s="7" t="s">
        <v>67</v>
      </c>
      <c r="D72" s="20">
        <f>D70 * 20%</f>
        <v>1815.7467622738125</v>
      </c>
      <c r="E72" s="20">
        <f>E70 * 20%</f>
        <v>123.23269740882857</v>
      </c>
      <c r="F72" s="20">
        <f>F70 * 20%</f>
        <v>0</v>
      </c>
      <c r="G72" s="20">
        <f>G70 * 20%</f>
        <v>147.50599702978275</v>
      </c>
      <c r="H72" s="20">
        <f>SUM(D72:G72)</f>
        <v>2086.4854567124239</v>
      </c>
    </row>
    <row r="73" spans="1:8" ht="16.95" customHeight="1" x14ac:dyDescent="0.3">
      <c r="A73" s="6"/>
      <c r="B73" s="9"/>
      <c r="C73" s="9" t="s">
        <v>66</v>
      </c>
      <c r="D73" s="20">
        <f>D72</f>
        <v>1815.7467622738125</v>
      </c>
      <c r="E73" s="20">
        <f>E72</f>
        <v>123.23269740882857</v>
      </c>
      <c r="F73" s="20">
        <f>F72</f>
        <v>0</v>
      </c>
      <c r="G73" s="20">
        <f>G72</f>
        <v>147.50599702978275</v>
      </c>
      <c r="H73" s="20">
        <f>SUM(D73:G73)</f>
        <v>2086.4854567124239</v>
      </c>
    </row>
    <row r="74" spans="1:8" ht="16.95" customHeight="1" x14ac:dyDescent="0.3">
      <c r="A74" s="6"/>
      <c r="B74" s="9"/>
      <c r="C74" s="9" t="s">
        <v>65</v>
      </c>
      <c r="D74" s="20">
        <f>D73 + D70</f>
        <v>10894.480573642875</v>
      </c>
      <c r="E74" s="20">
        <f>E73 + E70</f>
        <v>739.3961844529714</v>
      </c>
      <c r="F74" s="20">
        <f>F73 + F70</f>
        <v>0</v>
      </c>
      <c r="G74" s="20">
        <f>G73 + G70</f>
        <v>885.03598217869649</v>
      </c>
      <c r="H74" s="20">
        <f>SUM(D74:G74)</f>
        <v>12518.912740274543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85</v>
      </c>
      <c r="D13" s="19">
        <v>787.48235294118001</v>
      </c>
      <c r="E13" s="19">
        <v>51.670588235293998</v>
      </c>
      <c r="F13" s="19">
        <v>0</v>
      </c>
      <c r="G13" s="19">
        <v>0</v>
      </c>
      <c r="H13" s="19">
        <v>839.15294117646999</v>
      </c>
      <c r="J13" s="5"/>
    </row>
    <row r="14" spans="1:14" ht="16.95" customHeight="1" x14ac:dyDescent="0.3">
      <c r="A14" s="6"/>
      <c r="B14" s="9"/>
      <c r="C14" s="9" t="s">
        <v>86</v>
      </c>
      <c r="D14" s="19">
        <v>787.48235294118001</v>
      </c>
      <c r="E14" s="19">
        <v>51.670588235293998</v>
      </c>
      <c r="F14" s="19">
        <v>0</v>
      </c>
      <c r="G14" s="19">
        <v>0</v>
      </c>
      <c r="H14" s="19">
        <v>839.15294117646999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7" sqref="C1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53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89</v>
      </c>
      <c r="D13" s="19">
        <v>0</v>
      </c>
      <c r="E13" s="19">
        <v>0</v>
      </c>
      <c r="F13" s="19">
        <v>0</v>
      </c>
      <c r="G13" s="19">
        <v>1.1676470588235</v>
      </c>
      <c r="H13" s="19">
        <v>1.1676470588235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1.1676470588235</v>
      </c>
      <c r="H14" s="19">
        <v>1.1676470588235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91</v>
      </c>
      <c r="D13" s="19">
        <v>0</v>
      </c>
      <c r="E13" s="19">
        <v>0</v>
      </c>
      <c r="F13" s="19">
        <v>0</v>
      </c>
      <c r="G13" s="19">
        <v>78.863186485482004</v>
      </c>
      <c r="H13" s="19">
        <v>78.863186485482004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78.863186485482004</v>
      </c>
      <c r="H14" s="19">
        <v>78.863186485482004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7634.1872385942997</v>
      </c>
      <c r="E13" s="19">
        <v>519.89868673958995</v>
      </c>
      <c r="F13" s="19">
        <v>0</v>
      </c>
      <c r="G13" s="19">
        <v>0</v>
      </c>
      <c r="H13" s="19">
        <v>8154.0859253339004</v>
      </c>
      <c r="J13" s="5"/>
    </row>
    <row r="14" spans="1:14" ht="16.95" customHeight="1" x14ac:dyDescent="0.3">
      <c r="A14" s="6"/>
      <c r="B14" s="9"/>
      <c r="C14" s="9" t="s">
        <v>86</v>
      </c>
      <c r="D14" s="19">
        <v>7634.1872385942997</v>
      </c>
      <c r="E14" s="19">
        <v>519.89868673958995</v>
      </c>
      <c r="F14" s="19">
        <v>0</v>
      </c>
      <c r="G14" s="19">
        <v>0</v>
      </c>
      <c r="H14" s="19">
        <v>8154.0859253339004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53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97</v>
      </c>
      <c r="D13" s="19">
        <v>0</v>
      </c>
      <c r="E13" s="19">
        <v>0</v>
      </c>
      <c r="F13" s="19">
        <v>0</v>
      </c>
      <c r="G13" s="19">
        <v>24.793976118728001</v>
      </c>
      <c r="H13" s="19">
        <v>24.793976118728001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24.793976118728001</v>
      </c>
      <c r="H14" s="19">
        <v>24.793976118728001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64</v>
      </c>
      <c r="D13" s="19">
        <v>0</v>
      </c>
      <c r="E13" s="19">
        <v>0</v>
      </c>
      <c r="F13" s="19">
        <v>0</v>
      </c>
      <c r="G13" s="19">
        <v>470.00575540759002</v>
      </c>
      <c r="H13" s="19">
        <v>470.00575540759002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470.00575540759002</v>
      </c>
      <c r="H14" s="19">
        <v>470.00575540759002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topLeftCell="C27" zoomScale="70" zoomScaleNormal="70" workbookViewId="0">
      <selection activeCell="H3" sqref="H3:H6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2" t="s">
        <v>82</v>
      </c>
      <c r="B3" s="96"/>
      <c r="C3" s="45"/>
      <c r="D3" s="43">
        <v>839.15294117646999</v>
      </c>
      <c r="E3" s="41"/>
      <c r="F3" s="41"/>
      <c r="G3" s="41"/>
      <c r="H3" s="48"/>
    </row>
    <row r="4" spans="1:8" x14ac:dyDescent="0.3">
      <c r="A4" s="97" t="s">
        <v>107</v>
      </c>
      <c r="B4" s="42" t="s">
        <v>108</v>
      </c>
      <c r="C4" s="45"/>
      <c r="D4" s="43">
        <v>787.48235294118001</v>
      </c>
      <c r="E4" s="41"/>
      <c r="F4" s="41"/>
      <c r="G4" s="41"/>
      <c r="H4" s="48"/>
    </row>
    <row r="5" spans="1:8" x14ac:dyDescent="0.3">
      <c r="A5" s="97"/>
      <c r="B5" s="42" t="s">
        <v>109</v>
      </c>
      <c r="C5" s="37"/>
      <c r="D5" s="43">
        <v>51.670588235293998</v>
      </c>
      <c r="E5" s="41"/>
      <c r="F5" s="41"/>
      <c r="G5" s="41"/>
      <c r="H5" s="47"/>
    </row>
    <row r="6" spans="1:8" x14ac:dyDescent="0.3">
      <c r="A6" s="100"/>
      <c r="B6" s="42" t="s">
        <v>110</v>
      </c>
      <c r="C6" s="37"/>
      <c r="D6" s="43">
        <v>0</v>
      </c>
      <c r="E6" s="41"/>
      <c r="F6" s="41"/>
      <c r="G6" s="41"/>
      <c r="H6" s="47"/>
    </row>
    <row r="7" spans="1:8" x14ac:dyDescent="0.3">
      <c r="A7" s="100"/>
      <c r="B7" s="42" t="s">
        <v>111</v>
      </c>
      <c r="C7" s="37"/>
      <c r="D7" s="43">
        <v>0</v>
      </c>
      <c r="E7" s="41"/>
      <c r="F7" s="41"/>
      <c r="G7" s="41"/>
      <c r="H7" s="47"/>
    </row>
    <row r="8" spans="1:8" x14ac:dyDescent="0.3">
      <c r="A8" s="98" t="s">
        <v>85</v>
      </c>
      <c r="B8" s="99"/>
      <c r="C8" s="97" t="s">
        <v>114</v>
      </c>
      <c r="D8" s="44">
        <v>839.15294117646999</v>
      </c>
      <c r="E8" s="41">
        <v>0.02</v>
      </c>
      <c r="F8" s="41" t="s">
        <v>112</v>
      </c>
      <c r="G8" s="44">
        <v>41957.647058823997</v>
      </c>
      <c r="H8" s="47"/>
    </row>
    <row r="9" spans="1:8" x14ac:dyDescent="0.3">
      <c r="A9" s="101">
        <v>1</v>
      </c>
      <c r="B9" s="42" t="s">
        <v>108</v>
      </c>
      <c r="C9" s="97"/>
      <c r="D9" s="44">
        <v>787.48235294118001</v>
      </c>
      <c r="E9" s="41"/>
      <c r="F9" s="41"/>
      <c r="G9" s="41"/>
      <c r="H9" s="100" t="s">
        <v>113</v>
      </c>
    </row>
    <row r="10" spans="1:8" x14ac:dyDescent="0.3">
      <c r="A10" s="97"/>
      <c r="B10" s="42" t="s">
        <v>109</v>
      </c>
      <c r="C10" s="97"/>
      <c r="D10" s="44">
        <v>51.670588235293998</v>
      </c>
      <c r="E10" s="41"/>
      <c r="F10" s="41"/>
      <c r="G10" s="41"/>
      <c r="H10" s="100"/>
    </row>
    <row r="11" spans="1:8" x14ac:dyDescent="0.3">
      <c r="A11" s="97"/>
      <c r="B11" s="42" t="s">
        <v>110</v>
      </c>
      <c r="C11" s="97"/>
      <c r="D11" s="44">
        <v>0</v>
      </c>
      <c r="E11" s="41"/>
      <c r="F11" s="41"/>
      <c r="G11" s="41"/>
      <c r="H11" s="100"/>
    </row>
    <row r="12" spans="1:8" x14ac:dyDescent="0.3">
      <c r="A12" s="97"/>
      <c r="B12" s="42" t="s">
        <v>111</v>
      </c>
      <c r="C12" s="97"/>
      <c r="D12" s="44">
        <v>0</v>
      </c>
      <c r="E12" s="41"/>
      <c r="F12" s="41"/>
      <c r="G12" s="41"/>
      <c r="H12" s="100"/>
    </row>
    <row r="13" spans="1:8" ht="24.6" x14ac:dyDescent="0.3">
      <c r="A13" s="95" t="s">
        <v>53</v>
      </c>
      <c r="B13" s="96"/>
      <c r="C13" s="37"/>
      <c r="D13" s="43">
        <v>25.961623177551999</v>
      </c>
      <c r="E13" s="41"/>
      <c r="F13" s="41"/>
      <c r="G13" s="41"/>
      <c r="H13" s="47"/>
    </row>
    <row r="14" spans="1:8" x14ac:dyDescent="0.3">
      <c r="A14" s="97" t="s">
        <v>115</v>
      </c>
      <c r="B14" s="42" t="s">
        <v>108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7"/>
      <c r="B15" s="42" t="s">
        <v>109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7"/>
      <c r="B16" s="42" t="s">
        <v>110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7"/>
      <c r="B17" s="42" t="s">
        <v>111</v>
      </c>
      <c r="C17" s="37"/>
      <c r="D17" s="43">
        <v>1.1676470588235</v>
      </c>
      <c r="E17" s="41"/>
      <c r="F17" s="41"/>
      <c r="G17" s="41"/>
      <c r="H17" s="47"/>
    </row>
    <row r="18" spans="1:8" x14ac:dyDescent="0.3">
      <c r="A18" s="98" t="s">
        <v>89</v>
      </c>
      <c r="B18" s="99"/>
      <c r="C18" s="97" t="s">
        <v>114</v>
      </c>
      <c r="D18" s="44">
        <v>1.1676470588235</v>
      </c>
      <c r="E18" s="41">
        <v>0.02</v>
      </c>
      <c r="F18" s="41" t="s">
        <v>112</v>
      </c>
      <c r="G18" s="44">
        <v>58.382352941176002</v>
      </c>
      <c r="H18" s="47"/>
    </row>
    <row r="19" spans="1:8" x14ac:dyDescent="0.3">
      <c r="A19" s="101">
        <v>1</v>
      </c>
      <c r="B19" s="42" t="s">
        <v>108</v>
      </c>
      <c r="C19" s="97"/>
      <c r="D19" s="44">
        <v>0</v>
      </c>
      <c r="E19" s="41"/>
      <c r="F19" s="41"/>
      <c r="G19" s="41"/>
      <c r="H19" s="100" t="s">
        <v>113</v>
      </c>
    </row>
    <row r="20" spans="1:8" x14ac:dyDescent="0.3">
      <c r="A20" s="97"/>
      <c r="B20" s="42" t="s">
        <v>109</v>
      </c>
      <c r="C20" s="97"/>
      <c r="D20" s="44">
        <v>0</v>
      </c>
      <c r="E20" s="41"/>
      <c r="F20" s="41"/>
      <c r="G20" s="41"/>
      <c r="H20" s="100"/>
    </row>
    <row r="21" spans="1:8" x14ac:dyDescent="0.3">
      <c r="A21" s="97"/>
      <c r="B21" s="42" t="s">
        <v>110</v>
      </c>
      <c r="C21" s="97"/>
      <c r="D21" s="44">
        <v>0</v>
      </c>
      <c r="E21" s="41"/>
      <c r="F21" s="41"/>
      <c r="G21" s="41"/>
      <c r="H21" s="100"/>
    </row>
    <row r="22" spans="1:8" x14ac:dyDescent="0.3">
      <c r="A22" s="97"/>
      <c r="B22" s="42" t="s">
        <v>111</v>
      </c>
      <c r="C22" s="97"/>
      <c r="D22" s="44">
        <v>1.1676470588235</v>
      </c>
      <c r="E22" s="41"/>
      <c r="F22" s="41"/>
      <c r="G22" s="41"/>
      <c r="H22" s="100"/>
    </row>
    <row r="23" spans="1:8" x14ac:dyDescent="0.3">
      <c r="A23" s="97" t="s">
        <v>116</v>
      </c>
      <c r="B23" s="42" t="s">
        <v>108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7"/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7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7"/>
      <c r="B26" s="42" t="s">
        <v>111</v>
      </c>
      <c r="C26" s="37"/>
      <c r="D26" s="43">
        <v>25.961623177551999</v>
      </c>
      <c r="E26" s="41"/>
      <c r="F26" s="41"/>
      <c r="G26" s="41"/>
      <c r="H26" s="47"/>
    </row>
    <row r="27" spans="1:8" x14ac:dyDescent="0.3">
      <c r="A27" s="98" t="s">
        <v>97</v>
      </c>
      <c r="B27" s="99"/>
      <c r="C27" s="97" t="s">
        <v>117</v>
      </c>
      <c r="D27" s="44">
        <v>24.793976118728001</v>
      </c>
      <c r="E27" s="41">
        <v>0.82</v>
      </c>
      <c r="F27" s="41" t="s">
        <v>112</v>
      </c>
      <c r="G27" s="44">
        <v>30.236556242351998</v>
      </c>
      <c r="H27" s="47"/>
    </row>
    <row r="28" spans="1:8" x14ac:dyDescent="0.3">
      <c r="A28" s="101">
        <v>1</v>
      </c>
      <c r="B28" s="42" t="s">
        <v>108</v>
      </c>
      <c r="C28" s="97"/>
      <c r="D28" s="44">
        <v>0</v>
      </c>
      <c r="E28" s="41"/>
      <c r="F28" s="41"/>
      <c r="G28" s="41"/>
      <c r="H28" s="100" t="s">
        <v>27</v>
      </c>
    </row>
    <row r="29" spans="1:8" x14ac:dyDescent="0.3">
      <c r="A29" s="97"/>
      <c r="B29" s="42" t="s">
        <v>109</v>
      </c>
      <c r="C29" s="97"/>
      <c r="D29" s="44">
        <v>0</v>
      </c>
      <c r="E29" s="41"/>
      <c r="F29" s="41"/>
      <c r="G29" s="41"/>
      <c r="H29" s="100"/>
    </row>
    <row r="30" spans="1:8" x14ac:dyDescent="0.3">
      <c r="A30" s="97"/>
      <c r="B30" s="42" t="s">
        <v>110</v>
      </c>
      <c r="C30" s="97"/>
      <c r="D30" s="44">
        <v>0</v>
      </c>
      <c r="E30" s="41"/>
      <c r="F30" s="41"/>
      <c r="G30" s="41"/>
      <c r="H30" s="100"/>
    </row>
    <row r="31" spans="1:8" x14ac:dyDescent="0.3">
      <c r="A31" s="97"/>
      <c r="B31" s="42" t="s">
        <v>111</v>
      </c>
      <c r="C31" s="97"/>
      <c r="D31" s="44">
        <v>24.793976118728001</v>
      </c>
      <c r="E31" s="41"/>
      <c r="F31" s="41"/>
      <c r="G31" s="41"/>
      <c r="H31" s="100"/>
    </row>
    <row r="32" spans="1:8" ht="24.6" x14ac:dyDescent="0.3">
      <c r="A32" s="95" t="s">
        <v>91</v>
      </c>
      <c r="B32" s="96"/>
      <c r="C32" s="37"/>
      <c r="D32" s="43">
        <v>78.863186485482004</v>
      </c>
      <c r="E32" s="41"/>
      <c r="F32" s="41"/>
      <c r="G32" s="41"/>
      <c r="H32" s="47"/>
    </row>
    <row r="33" spans="1:8" x14ac:dyDescent="0.3">
      <c r="A33" s="97" t="s">
        <v>118</v>
      </c>
      <c r="B33" s="42" t="s">
        <v>108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7"/>
      <c r="B34" s="42" t="s">
        <v>109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7"/>
      <c r="B35" s="42" t="s">
        <v>110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7"/>
      <c r="B36" s="42" t="s">
        <v>111</v>
      </c>
      <c r="C36" s="37"/>
      <c r="D36" s="43">
        <v>78.863186485482004</v>
      </c>
      <c r="E36" s="41"/>
      <c r="F36" s="41"/>
      <c r="G36" s="41"/>
      <c r="H36" s="47"/>
    </row>
    <row r="37" spans="1:8" x14ac:dyDescent="0.3">
      <c r="A37" s="98" t="s">
        <v>91</v>
      </c>
      <c r="B37" s="99"/>
      <c r="C37" s="97" t="s">
        <v>114</v>
      </c>
      <c r="D37" s="44">
        <v>78.863186485482004</v>
      </c>
      <c r="E37" s="41">
        <v>0.02</v>
      </c>
      <c r="F37" s="41" t="s">
        <v>112</v>
      </c>
      <c r="G37" s="44">
        <v>3943.1593242741001</v>
      </c>
      <c r="H37" s="47"/>
    </row>
    <row r="38" spans="1:8" x14ac:dyDescent="0.3">
      <c r="A38" s="101">
        <v>1</v>
      </c>
      <c r="B38" s="42" t="s">
        <v>108</v>
      </c>
      <c r="C38" s="97"/>
      <c r="D38" s="44">
        <v>0</v>
      </c>
      <c r="E38" s="41"/>
      <c r="F38" s="41"/>
      <c r="G38" s="41"/>
      <c r="H38" s="100" t="s">
        <v>113</v>
      </c>
    </row>
    <row r="39" spans="1:8" x14ac:dyDescent="0.3">
      <c r="A39" s="97"/>
      <c r="B39" s="42" t="s">
        <v>109</v>
      </c>
      <c r="C39" s="97"/>
      <c r="D39" s="44">
        <v>0</v>
      </c>
      <c r="E39" s="41"/>
      <c r="F39" s="41"/>
      <c r="G39" s="41"/>
      <c r="H39" s="100"/>
    </row>
    <row r="40" spans="1:8" x14ac:dyDescent="0.3">
      <c r="A40" s="97"/>
      <c r="B40" s="42" t="s">
        <v>110</v>
      </c>
      <c r="C40" s="97"/>
      <c r="D40" s="44">
        <v>0</v>
      </c>
      <c r="E40" s="41"/>
      <c r="F40" s="41"/>
      <c r="G40" s="41"/>
      <c r="H40" s="100"/>
    </row>
    <row r="41" spans="1:8" x14ac:dyDescent="0.3">
      <c r="A41" s="97"/>
      <c r="B41" s="42" t="s">
        <v>111</v>
      </c>
      <c r="C41" s="97"/>
      <c r="D41" s="44">
        <v>78.863186485482004</v>
      </c>
      <c r="E41" s="41"/>
      <c r="F41" s="41"/>
      <c r="G41" s="41"/>
      <c r="H41" s="100"/>
    </row>
    <row r="42" spans="1:8" ht="24.6" x14ac:dyDescent="0.3">
      <c r="A42" s="95" t="s">
        <v>27</v>
      </c>
      <c r="B42" s="96"/>
      <c r="C42" s="37"/>
      <c r="D42" s="43">
        <v>8154.0859253339004</v>
      </c>
      <c r="E42" s="41"/>
      <c r="F42" s="41"/>
      <c r="G42" s="41"/>
      <c r="H42" s="47"/>
    </row>
    <row r="43" spans="1:8" x14ac:dyDescent="0.3">
      <c r="A43" s="97" t="s">
        <v>119</v>
      </c>
      <c r="B43" s="42" t="s">
        <v>108</v>
      </c>
      <c r="C43" s="37"/>
      <c r="D43" s="43">
        <v>7634.1872385942997</v>
      </c>
      <c r="E43" s="41"/>
      <c r="F43" s="41"/>
      <c r="G43" s="41"/>
      <c r="H43" s="47"/>
    </row>
    <row r="44" spans="1:8" x14ac:dyDescent="0.3">
      <c r="A44" s="97"/>
      <c r="B44" s="42" t="s">
        <v>109</v>
      </c>
      <c r="C44" s="37"/>
      <c r="D44" s="43">
        <v>519.89868673958995</v>
      </c>
      <c r="E44" s="41"/>
      <c r="F44" s="41"/>
      <c r="G44" s="41"/>
      <c r="H44" s="47"/>
    </row>
    <row r="45" spans="1:8" x14ac:dyDescent="0.3">
      <c r="A45" s="97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7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8" t="s">
        <v>95</v>
      </c>
      <c r="B47" s="99"/>
      <c r="C47" s="97" t="s">
        <v>117</v>
      </c>
      <c r="D47" s="44">
        <v>8154.0859253339004</v>
      </c>
      <c r="E47" s="41">
        <v>0.82</v>
      </c>
      <c r="F47" s="41" t="s">
        <v>112</v>
      </c>
      <c r="G47" s="44">
        <v>9944.007226017</v>
      </c>
      <c r="H47" s="47"/>
    </row>
    <row r="48" spans="1:8" x14ac:dyDescent="0.3">
      <c r="A48" s="101">
        <v>1</v>
      </c>
      <c r="B48" s="42" t="s">
        <v>108</v>
      </c>
      <c r="C48" s="97"/>
      <c r="D48" s="44">
        <v>7634.1872385942997</v>
      </c>
      <c r="E48" s="41"/>
      <c r="F48" s="41"/>
      <c r="G48" s="41"/>
      <c r="H48" s="100" t="s">
        <v>27</v>
      </c>
    </row>
    <row r="49" spans="1:8" x14ac:dyDescent="0.3">
      <c r="A49" s="97"/>
      <c r="B49" s="42" t="s">
        <v>109</v>
      </c>
      <c r="C49" s="97"/>
      <c r="D49" s="44">
        <v>519.89868673958995</v>
      </c>
      <c r="E49" s="41"/>
      <c r="F49" s="41"/>
      <c r="G49" s="41"/>
      <c r="H49" s="100"/>
    </row>
    <row r="50" spans="1:8" x14ac:dyDescent="0.3">
      <c r="A50" s="97"/>
      <c r="B50" s="42" t="s">
        <v>110</v>
      </c>
      <c r="C50" s="97"/>
      <c r="D50" s="44">
        <v>0</v>
      </c>
      <c r="E50" s="41"/>
      <c r="F50" s="41"/>
      <c r="G50" s="41"/>
      <c r="H50" s="100"/>
    </row>
    <row r="51" spans="1:8" x14ac:dyDescent="0.3">
      <c r="A51" s="97"/>
      <c r="B51" s="42" t="s">
        <v>111</v>
      </c>
      <c r="C51" s="97"/>
      <c r="D51" s="44">
        <v>0</v>
      </c>
      <c r="E51" s="41"/>
      <c r="F51" s="41"/>
      <c r="G51" s="41"/>
      <c r="H51" s="100"/>
    </row>
    <row r="52" spans="1:8" ht="24.6" x14ac:dyDescent="0.3">
      <c r="A52" s="95" t="s">
        <v>64</v>
      </c>
      <c r="B52" s="96"/>
      <c r="C52" s="37"/>
      <c r="D52" s="43">
        <v>470.00575540759002</v>
      </c>
      <c r="E52" s="41"/>
      <c r="F52" s="41"/>
      <c r="G52" s="41"/>
      <c r="H52" s="47"/>
    </row>
    <row r="53" spans="1:8" x14ac:dyDescent="0.3">
      <c r="A53" s="97" t="s">
        <v>120</v>
      </c>
      <c r="B53" s="42" t="s">
        <v>108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7"/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7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7"/>
      <c r="B56" s="42" t="s">
        <v>111</v>
      </c>
      <c r="C56" s="37"/>
      <c r="D56" s="43">
        <v>470.00575540759002</v>
      </c>
      <c r="E56" s="41"/>
      <c r="F56" s="41"/>
      <c r="G56" s="41"/>
      <c r="H56" s="47"/>
    </row>
    <row r="57" spans="1:8" x14ac:dyDescent="0.3">
      <c r="A57" s="98" t="s">
        <v>64</v>
      </c>
      <c r="B57" s="99"/>
      <c r="C57" s="97" t="s">
        <v>117</v>
      </c>
      <c r="D57" s="44">
        <v>470.00575540759002</v>
      </c>
      <c r="E57" s="41">
        <v>0.82</v>
      </c>
      <c r="F57" s="41" t="s">
        <v>112</v>
      </c>
      <c r="G57" s="44">
        <v>573.17775049705995</v>
      </c>
      <c r="H57" s="47"/>
    </row>
    <row r="58" spans="1:8" x14ac:dyDescent="0.3">
      <c r="A58" s="101">
        <v>1</v>
      </c>
      <c r="B58" s="42" t="s">
        <v>108</v>
      </c>
      <c r="C58" s="97"/>
      <c r="D58" s="44">
        <v>0</v>
      </c>
      <c r="E58" s="41"/>
      <c r="F58" s="41"/>
      <c r="G58" s="41"/>
      <c r="H58" s="100" t="s">
        <v>27</v>
      </c>
    </row>
    <row r="59" spans="1:8" x14ac:dyDescent="0.3">
      <c r="A59" s="97"/>
      <c r="B59" s="42" t="s">
        <v>109</v>
      </c>
      <c r="C59" s="97"/>
      <c r="D59" s="44">
        <v>0</v>
      </c>
      <c r="E59" s="41"/>
      <c r="F59" s="41"/>
      <c r="G59" s="41"/>
      <c r="H59" s="100"/>
    </row>
    <row r="60" spans="1:8" x14ac:dyDescent="0.3">
      <c r="A60" s="97"/>
      <c r="B60" s="42" t="s">
        <v>110</v>
      </c>
      <c r="C60" s="97"/>
      <c r="D60" s="44">
        <v>0</v>
      </c>
      <c r="E60" s="41"/>
      <c r="F60" s="41"/>
      <c r="G60" s="41"/>
      <c r="H60" s="100"/>
    </row>
    <row r="61" spans="1:8" x14ac:dyDescent="0.3">
      <c r="A61" s="97"/>
      <c r="B61" s="42" t="s">
        <v>111</v>
      </c>
      <c r="C61" s="97"/>
      <c r="D61" s="44">
        <v>470.00575540759002</v>
      </c>
      <c r="E61" s="41"/>
      <c r="F61" s="41"/>
      <c r="G61" s="41"/>
      <c r="H61" s="100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94" t="s">
        <v>121</v>
      </c>
      <c r="B64" s="94"/>
      <c r="C64" s="94"/>
      <c r="D64" s="94"/>
      <c r="E64" s="94"/>
      <c r="F64" s="94"/>
      <c r="G64" s="94"/>
      <c r="H64" s="94"/>
    </row>
    <row r="65" spans="1:8" x14ac:dyDescent="0.3">
      <c r="A65" s="94" t="s">
        <v>122</v>
      </c>
      <c r="B65" s="94"/>
      <c r="C65" s="94"/>
      <c r="D65" s="94"/>
      <c r="E65" s="94"/>
      <c r="F65" s="94"/>
      <c r="G65" s="94"/>
      <c r="H65" s="94"/>
    </row>
  </sheetData>
  <mergeCells count="3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64:H64"/>
    <mergeCell ref="A65:H65"/>
    <mergeCell ref="A52:B52"/>
    <mergeCell ref="A53:A56"/>
    <mergeCell ref="A57:B57"/>
    <mergeCell ref="H58:H61"/>
    <mergeCell ref="C57:C61"/>
    <mergeCell ref="A58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2025-11-18T02:02:20Z</dcterms:modified>
</cp:coreProperties>
</file>